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'Sheet1'!$A$5:$J$61</definedName>
  </definedNames>
  <calcPr fullCalcOnLoad="1"/>
</workbook>
</file>

<file path=xl/sharedStrings.xml><?xml version="1.0" encoding="utf-8"?>
<sst xmlns="http://schemas.openxmlformats.org/spreadsheetml/2006/main" count="169" uniqueCount="40">
  <si>
    <t>Tap Point(#1)</t>
  </si>
  <si>
    <t>House Count</t>
  </si>
  <si>
    <t>Footage</t>
  </si>
  <si>
    <t>per 100'</t>
  </si>
  <si>
    <t>Loss</t>
  </si>
  <si>
    <t>per 1'</t>
  </si>
  <si>
    <t>Tap Value</t>
  </si>
  <si>
    <t>Preceeding</t>
  </si>
  <si>
    <t>Line loss</t>
  </si>
  <si>
    <t>From last</t>
  </si>
  <si>
    <t>Pole</t>
  </si>
  <si>
    <t>Input</t>
  </si>
  <si>
    <t>44</t>
  </si>
  <si>
    <t>550</t>
  </si>
  <si>
    <t>Top Frequency (Mhz)</t>
  </si>
  <si>
    <t>Tap Output (dB)</t>
  </si>
  <si>
    <t>20</t>
  </si>
  <si>
    <t>Tap Thru</t>
  </si>
  <si>
    <t># of tap</t>
  </si>
  <si>
    <t>ports</t>
  </si>
  <si>
    <t>To Use</t>
  </si>
  <si>
    <t>Ideal</t>
  </si>
  <si>
    <t>Tap Chart @1GHz</t>
  </si>
  <si>
    <t>Tap Point(#2)</t>
  </si>
  <si>
    <t>Tap Point(#3)</t>
  </si>
  <si>
    <t>Tap Point(#4)</t>
  </si>
  <si>
    <t>Tap Point(#5)</t>
  </si>
  <si>
    <t>Term. Tap</t>
  </si>
  <si>
    <t>Output</t>
  </si>
  <si>
    <t>Tap Point(#6)</t>
  </si>
  <si>
    <t>Tap Point(#7)</t>
  </si>
  <si>
    <t>Tap Point(#8)</t>
  </si>
  <si>
    <t>Cable</t>
  </si>
  <si>
    <t>Type</t>
  </si>
  <si>
    <t>CATV Plant Design Helper</t>
  </si>
  <si>
    <t>Developed by Kevin Custer &amp; Scott Zimmerman</t>
  </si>
  <si>
    <t>Amp or LE Output</t>
  </si>
  <si>
    <t>1.82 dB</t>
  </si>
  <si>
    <t>Cable Loss @ 550 Mc. Per 100 feet.</t>
  </si>
  <si>
    <t>1.24 dB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</si>
</sst>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8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2" fillId="2" borderId="4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N8" sqref="N8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3" width="8.00390625" style="0" customWidth="1"/>
    <col min="4" max="4" width="11.00390625" style="0" customWidth="1"/>
    <col min="5" max="5" width="7.140625" style="0" customWidth="1"/>
    <col min="6" max="6" width="8.8515625" style="0" customWidth="1"/>
  </cols>
  <sheetData>
    <row r="1" spans="1:11" ht="26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>
        <v>37704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9" ht="12.75">
      <c r="A5" t="s">
        <v>36</v>
      </c>
      <c r="C5" s="15" t="s">
        <v>12</v>
      </c>
      <c r="F5" s="7"/>
      <c r="G5" t="s">
        <v>22</v>
      </c>
      <c r="H5" s="7"/>
      <c r="I5" s="6"/>
    </row>
    <row r="6" spans="1:14" ht="12.75">
      <c r="A6" t="s">
        <v>14</v>
      </c>
      <c r="C6" s="15" t="s">
        <v>13</v>
      </c>
      <c r="F6" s="4"/>
      <c r="G6" s="3">
        <v>2</v>
      </c>
      <c r="H6" s="3">
        <v>4</v>
      </c>
      <c r="I6" s="3">
        <v>8</v>
      </c>
      <c r="K6" s="31" t="s">
        <v>38</v>
      </c>
      <c r="L6" s="31"/>
      <c r="M6" s="31"/>
      <c r="N6" s="31"/>
    </row>
    <row r="7" spans="1:15" ht="12.75">
      <c r="A7" t="s">
        <v>15</v>
      </c>
      <c r="C7" s="15" t="s">
        <v>16</v>
      </c>
      <c r="F7" s="5">
        <v>4</v>
      </c>
      <c r="G7" s="7" t="s">
        <v>27</v>
      </c>
      <c r="H7" s="7"/>
      <c r="I7" s="7"/>
      <c r="J7" s="7"/>
      <c r="K7" s="29">
        <v>0.5</v>
      </c>
      <c r="L7" s="30">
        <v>0.75</v>
      </c>
      <c r="M7" s="7"/>
      <c r="N7" s="7"/>
      <c r="O7" s="7"/>
    </row>
    <row r="8" spans="3:15" ht="12.75">
      <c r="C8" s="25"/>
      <c r="F8" s="5">
        <v>8</v>
      </c>
      <c r="G8" s="7">
        <v>4.8</v>
      </c>
      <c r="H8" s="7" t="s">
        <v>27</v>
      </c>
      <c r="I8" s="7"/>
      <c r="J8" s="7"/>
      <c r="K8" s="7" t="s">
        <v>37</v>
      </c>
      <c r="L8" s="7" t="s">
        <v>39</v>
      </c>
      <c r="M8" s="7"/>
      <c r="N8" s="7"/>
      <c r="O8" s="7"/>
    </row>
    <row r="9" spans="3:15" ht="12.75">
      <c r="C9" s="25"/>
      <c r="F9" s="5">
        <v>11</v>
      </c>
      <c r="G9" s="7">
        <v>3.7</v>
      </c>
      <c r="H9" s="7">
        <v>4.9</v>
      </c>
      <c r="I9" s="7" t="s">
        <v>27</v>
      </c>
      <c r="J9" s="7"/>
      <c r="K9" s="7"/>
      <c r="L9" s="7"/>
      <c r="M9" s="7"/>
      <c r="N9" s="7"/>
      <c r="O9" s="7"/>
    </row>
    <row r="10" spans="6:15" ht="12.75">
      <c r="F10" s="5">
        <v>14</v>
      </c>
      <c r="G10" s="7">
        <v>3.1</v>
      </c>
      <c r="H10" s="7">
        <v>3.7</v>
      </c>
      <c r="I10" s="7">
        <v>4.9</v>
      </c>
      <c r="J10" s="7"/>
      <c r="K10" s="7"/>
      <c r="L10" s="7"/>
      <c r="M10" s="7"/>
      <c r="N10" s="7"/>
      <c r="O10" s="7"/>
    </row>
    <row r="11" spans="1:15" ht="12.75">
      <c r="A11" t="s">
        <v>32</v>
      </c>
      <c r="B11" t="s">
        <v>4</v>
      </c>
      <c r="C11" s="1" t="s">
        <v>4</v>
      </c>
      <c r="F11" s="5">
        <v>17</v>
      </c>
      <c r="G11" s="7">
        <v>2.2</v>
      </c>
      <c r="H11" s="7">
        <v>3.1</v>
      </c>
      <c r="I11" s="7">
        <v>3.5</v>
      </c>
      <c r="J11" s="7"/>
      <c r="K11" s="7"/>
      <c r="L11" s="7"/>
      <c r="M11" s="7"/>
      <c r="N11" s="7"/>
      <c r="O11" s="7"/>
    </row>
    <row r="12" spans="1:15" ht="12.75">
      <c r="A12" t="s">
        <v>33</v>
      </c>
      <c r="B12" t="s">
        <v>3</v>
      </c>
      <c r="C12" s="1" t="s">
        <v>5</v>
      </c>
      <c r="F12" s="5">
        <v>20</v>
      </c>
      <c r="G12" s="7">
        <v>1.7</v>
      </c>
      <c r="H12" s="7">
        <v>2.2</v>
      </c>
      <c r="I12" s="7">
        <v>3.1</v>
      </c>
      <c r="J12" s="7"/>
      <c r="K12" s="7"/>
      <c r="L12" s="7"/>
      <c r="M12" s="7"/>
      <c r="N12" s="7"/>
      <c r="O12" s="7"/>
    </row>
    <row r="13" spans="1:15" ht="12.75">
      <c r="A13" s="16">
        <v>0.5</v>
      </c>
      <c r="B13" s="17">
        <v>1.82</v>
      </c>
      <c r="C13" s="2">
        <f>B13/100</f>
        <v>0.0182</v>
      </c>
      <c r="F13" s="5">
        <v>23</v>
      </c>
      <c r="G13" s="7">
        <v>1.7</v>
      </c>
      <c r="H13" s="7">
        <v>1.8</v>
      </c>
      <c r="I13" s="7">
        <v>2.2</v>
      </c>
      <c r="L13" s="7"/>
      <c r="M13" s="7"/>
      <c r="N13" s="7"/>
      <c r="O13" s="6"/>
    </row>
    <row r="14" spans="1:15" ht="12.75">
      <c r="A14" s="8"/>
      <c r="B14" s="8"/>
      <c r="C14" s="8"/>
      <c r="D14" s="8"/>
      <c r="E14" s="8"/>
      <c r="F14" s="5">
        <v>26</v>
      </c>
      <c r="G14" s="7">
        <v>1.7</v>
      </c>
      <c r="H14" s="7">
        <v>1.8</v>
      </c>
      <c r="I14" s="7">
        <v>1.8</v>
      </c>
      <c r="J14" s="8"/>
      <c r="L14" s="7"/>
      <c r="M14" s="7"/>
      <c r="N14" s="7"/>
      <c r="O14" s="6"/>
    </row>
    <row r="15" spans="1:15" ht="12.75">
      <c r="A15" s="8" t="s">
        <v>0</v>
      </c>
      <c r="B15" s="8"/>
      <c r="C15" s="8"/>
      <c r="D15" s="8"/>
      <c r="E15" s="8"/>
      <c r="F15" s="8"/>
      <c r="G15" s="8"/>
      <c r="H15" s="8"/>
      <c r="I15" s="8"/>
      <c r="J15" s="8"/>
      <c r="L15" s="7"/>
      <c r="M15" t="s">
        <v>22</v>
      </c>
      <c r="N15" s="7"/>
      <c r="O15" s="6"/>
    </row>
    <row r="16" spans="1:15" ht="12.75">
      <c r="A16" s="24"/>
      <c r="B16" s="21" t="s">
        <v>2</v>
      </c>
      <c r="C16" s="8"/>
      <c r="D16" s="21" t="s">
        <v>7</v>
      </c>
      <c r="E16" s="21" t="s">
        <v>10</v>
      </c>
      <c r="F16" s="21" t="s">
        <v>21</v>
      </c>
      <c r="G16" s="21" t="s">
        <v>6</v>
      </c>
      <c r="H16" s="21" t="s">
        <v>18</v>
      </c>
      <c r="I16" s="21" t="s">
        <v>17</v>
      </c>
      <c r="J16" s="21" t="s">
        <v>10</v>
      </c>
      <c r="L16" s="4"/>
      <c r="M16" s="3">
        <v>2</v>
      </c>
      <c r="N16" s="3">
        <v>4</v>
      </c>
      <c r="O16" s="3">
        <v>8</v>
      </c>
    </row>
    <row r="17" spans="1:15" ht="12.75">
      <c r="A17" s="21" t="s">
        <v>1</v>
      </c>
      <c r="B17" s="21" t="s">
        <v>9</v>
      </c>
      <c r="C17" s="8"/>
      <c r="D17" s="22" t="s">
        <v>8</v>
      </c>
      <c r="E17" s="22" t="s">
        <v>11</v>
      </c>
      <c r="F17" s="22" t="s">
        <v>6</v>
      </c>
      <c r="G17" s="22" t="s">
        <v>20</v>
      </c>
      <c r="H17" s="22" t="s">
        <v>19</v>
      </c>
      <c r="I17" s="22" t="s">
        <v>4</v>
      </c>
      <c r="J17" s="22" t="s">
        <v>28</v>
      </c>
      <c r="L17" s="5">
        <v>4</v>
      </c>
      <c r="M17" s="7" t="s">
        <v>27</v>
      </c>
      <c r="N17" s="7"/>
      <c r="O17" s="7"/>
    </row>
    <row r="18" spans="1:15" ht="12.75">
      <c r="A18" s="18">
        <v>0</v>
      </c>
      <c r="B18" s="18">
        <v>0</v>
      </c>
      <c r="C18" s="10"/>
      <c r="D18" s="11">
        <f>$C$13*B18</f>
        <v>0</v>
      </c>
      <c r="E18" s="11">
        <f>IF(D19&lt;&gt;"",C5-D19,C5-D18)</f>
        <v>44</v>
      </c>
      <c r="F18" s="12">
        <f>IF(E19&lt;&gt;"",E19-$C$7,E18-$C$7)</f>
        <v>24</v>
      </c>
      <c r="G18" s="11">
        <f>IF(F18&gt;=23,23,IF(AND(F18&lt;23,F18&gt;=20),20,IF(AND(F18&lt;20,F18&gt;=17),17,IF(AND(F18&lt;17,F18&gt;=14),14,IF(AND(F18&lt;14,F18&gt;=11),11,IF(AND(F18&lt;11,F18&gt;=8),8,IF(AND(F18&lt;8,F18&gt;4),4,"AMP?")))))))</f>
        <v>23</v>
      </c>
      <c r="H18" s="11">
        <f>IF(A18=0,0,IF(OR(A18=1,A18=2),2,IF(OR(A18=3,A18=4),4,IF(OR(A18&gt;4,A18&lt;9),8,"Error"))))</f>
        <v>0</v>
      </c>
      <c r="I18" s="12">
        <f>IF(H18=0,0,VLOOKUP(IF(G19&lt;&gt;"",G19,G18),$L$16:$O$24,IF(H18=8,3,H18/2)+1))</f>
        <v>0</v>
      </c>
      <c r="J18" s="11">
        <f>IF(I18&lt;&gt;"Term. Tap",IF(E19&lt;&gt;"",E19-I18,E18-I18),"")</f>
        <v>44</v>
      </c>
      <c r="L18" s="5">
        <v>8</v>
      </c>
      <c r="M18" s="7">
        <v>4.8</v>
      </c>
      <c r="N18" s="7" t="s">
        <v>27</v>
      </c>
      <c r="O18" s="7"/>
    </row>
    <row r="19" spans="1:15" ht="12.75">
      <c r="A19" s="9"/>
      <c r="B19" s="9"/>
      <c r="C19" s="10"/>
      <c r="D19" s="19"/>
      <c r="E19" s="19"/>
      <c r="F19" s="14"/>
      <c r="G19" s="19"/>
      <c r="H19" s="23"/>
      <c r="I19" s="20"/>
      <c r="J19" s="13"/>
      <c r="L19" s="5">
        <v>11</v>
      </c>
      <c r="M19" s="7">
        <v>3.7</v>
      </c>
      <c r="N19" s="7">
        <v>4.9</v>
      </c>
      <c r="O19" s="7" t="s">
        <v>27</v>
      </c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L20" s="5">
        <v>14</v>
      </c>
      <c r="M20" s="7">
        <v>3.1</v>
      </c>
      <c r="N20" s="7">
        <v>3.7</v>
      </c>
      <c r="O20" s="7">
        <v>4.9</v>
      </c>
    </row>
    <row r="21" spans="1:15" ht="12.7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L21" s="5">
        <v>17</v>
      </c>
      <c r="M21" s="7">
        <v>2.2</v>
      </c>
      <c r="N21" s="7">
        <v>3.1</v>
      </c>
      <c r="O21" s="7">
        <v>3.5</v>
      </c>
    </row>
    <row r="22" spans="1:15" ht="12.75">
      <c r="A22" s="24"/>
      <c r="B22" s="21" t="s">
        <v>2</v>
      </c>
      <c r="C22" s="8"/>
      <c r="D22" s="21" t="s">
        <v>7</v>
      </c>
      <c r="E22" s="21" t="s">
        <v>10</v>
      </c>
      <c r="F22" s="21" t="s">
        <v>21</v>
      </c>
      <c r="G22" s="21" t="s">
        <v>6</v>
      </c>
      <c r="H22" s="21" t="s">
        <v>18</v>
      </c>
      <c r="I22" s="21" t="s">
        <v>17</v>
      </c>
      <c r="J22" s="21" t="s">
        <v>10</v>
      </c>
      <c r="L22" s="5">
        <v>20</v>
      </c>
      <c r="M22" s="7">
        <v>1.7</v>
      </c>
      <c r="N22" s="7">
        <v>2.2</v>
      </c>
      <c r="O22" s="7">
        <v>3.1</v>
      </c>
    </row>
    <row r="23" spans="1:15" ht="12.75">
      <c r="A23" s="21" t="s">
        <v>1</v>
      </c>
      <c r="B23" s="21" t="s">
        <v>9</v>
      </c>
      <c r="C23" s="8"/>
      <c r="D23" s="22" t="s">
        <v>8</v>
      </c>
      <c r="E23" s="22" t="s">
        <v>11</v>
      </c>
      <c r="F23" s="22" t="s">
        <v>6</v>
      </c>
      <c r="G23" s="22" t="s">
        <v>20</v>
      </c>
      <c r="H23" s="22" t="s">
        <v>19</v>
      </c>
      <c r="I23" s="22" t="s">
        <v>4</v>
      </c>
      <c r="J23" s="22" t="s">
        <v>28</v>
      </c>
      <c r="L23" s="5">
        <v>23</v>
      </c>
      <c r="M23" s="7">
        <v>1.7</v>
      </c>
      <c r="N23" s="7">
        <v>1.8</v>
      </c>
      <c r="O23" s="7">
        <v>2.2</v>
      </c>
    </row>
    <row r="24" spans="1:15" ht="12.75">
      <c r="A24" s="18">
        <v>0</v>
      </c>
      <c r="B24" s="18">
        <v>0</v>
      </c>
      <c r="C24" s="10"/>
      <c r="D24" s="11">
        <f>$C$13*B24</f>
        <v>0</v>
      </c>
      <c r="E24" s="11">
        <f>IF(D25&lt;&gt;"",J18-D25,J18-D24)</f>
        <v>44</v>
      </c>
      <c r="F24" s="12">
        <f>IF(E25&lt;&gt;"",E25-$C$7,E24-$C$7)</f>
        <v>24</v>
      </c>
      <c r="G24" s="11">
        <f>IF(F24&gt;=23,23,IF(AND(F24&lt;23,F24&gt;=20),20,IF(AND(F24&lt;20,F24&gt;=17),17,IF(AND(F24&lt;17,F24&gt;=14),14,IF(AND(F24&lt;14,F24&gt;=11),11,IF(AND(F24&lt;11,F24&gt;=8),8,IF(AND(F24&lt;8,F24&gt;4),4,"AMP?")))))))</f>
        <v>23</v>
      </c>
      <c r="H24" s="11">
        <f>IF(A24=0,0,IF(OR(A24=1,A24=2),2,IF(OR(A24=3,A24=4),4,IF(OR(A24&gt;4,A24&lt;9),8,"Error"))))</f>
        <v>0</v>
      </c>
      <c r="I24" s="12">
        <f>IF(H24=0,0,VLOOKUP(IF(G25&lt;&gt;"",G25,G24),$L$16:$O$24,IF(H24=8,3,H24/2)+1))</f>
        <v>0</v>
      </c>
      <c r="J24" s="11">
        <f>IF(I24&lt;&gt;"Term. Tap",IF(E25&lt;&gt;"",E25-I24,E24-I24),"")</f>
        <v>44</v>
      </c>
      <c r="L24" s="5">
        <v>26</v>
      </c>
      <c r="M24" s="7">
        <v>1.7</v>
      </c>
      <c r="N24" s="7">
        <v>1.8</v>
      </c>
      <c r="O24" s="7">
        <v>1.8</v>
      </c>
    </row>
    <row r="25" spans="1:15" ht="12.75">
      <c r="A25" s="9"/>
      <c r="B25" s="9"/>
      <c r="C25" s="10"/>
      <c r="D25" s="19"/>
      <c r="E25" s="19"/>
      <c r="F25" s="14"/>
      <c r="G25" s="19"/>
      <c r="H25" s="23"/>
      <c r="I25" s="20"/>
      <c r="J25" s="13"/>
      <c r="L25" s="7"/>
      <c r="M25" s="7"/>
      <c r="N25" s="7"/>
      <c r="O25" s="6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L26" s="7"/>
      <c r="M26" s="7"/>
      <c r="N26" s="7"/>
      <c r="O26" s="6"/>
    </row>
    <row r="27" spans="1:15" ht="12.75">
      <c r="A27" s="8" t="s">
        <v>24</v>
      </c>
      <c r="B27" s="8"/>
      <c r="C27" s="8"/>
      <c r="D27" s="8"/>
      <c r="E27" s="8"/>
      <c r="F27" s="8"/>
      <c r="G27" s="8"/>
      <c r="H27" s="8"/>
      <c r="I27" s="8"/>
      <c r="J27" s="8"/>
      <c r="L27" s="7"/>
      <c r="M27" s="7"/>
      <c r="N27" s="7"/>
      <c r="O27" s="6"/>
    </row>
    <row r="28" spans="1:15" ht="12.75">
      <c r="A28" s="24"/>
      <c r="B28" s="21" t="s">
        <v>2</v>
      </c>
      <c r="C28" s="8"/>
      <c r="D28" s="21" t="s">
        <v>7</v>
      </c>
      <c r="E28" s="21" t="s">
        <v>10</v>
      </c>
      <c r="F28" s="21" t="s">
        <v>21</v>
      </c>
      <c r="G28" s="21" t="s">
        <v>6</v>
      </c>
      <c r="H28" s="21" t="s">
        <v>18</v>
      </c>
      <c r="I28" s="21" t="s">
        <v>17</v>
      </c>
      <c r="J28" s="21" t="s">
        <v>10</v>
      </c>
      <c r="L28" s="7"/>
      <c r="M28" s="7"/>
      <c r="N28" s="7"/>
      <c r="O28" s="6"/>
    </row>
    <row r="29" spans="1:15" ht="12.75">
      <c r="A29" s="21" t="s">
        <v>1</v>
      </c>
      <c r="B29" s="21" t="s">
        <v>9</v>
      </c>
      <c r="C29" s="8"/>
      <c r="D29" s="22" t="s">
        <v>8</v>
      </c>
      <c r="E29" s="22" t="s">
        <v>11</v>
      </c>
      <c r="F29" s="22" t="s">
        <v>6</v>
      </c>
      <c r="G29" s="22" t="s">
        <v>20</v>
      </c>
      <c r="H29" s="22" t="s">
        <v>19</v>
      </c>
      <c r="I29" s="22" t="s">
        <v>4</v>
      </c>
      <c r="J29" s="22" t="s">
        <v>28</v>
      </c>
      <c r="L29" s="7"/>
      <c r="M29" s="7"/>
      <c r="N29" s="7"/>
      <c r="O29" s="6"/>
    </row>
    <row r="30" spans="1:15" ht="12.75">
      <c r="A30" s="18">
        <v>0</v>
      </c>
      <c r="B30" s="18">
        <v>0</v>
      </c>
      <c r="C30" s="10"/>
      <c r="D30" s="11">
        <f>$C$13*B30</f>
        <v>0</v>
      </c>
      <c r="E30" s="11">
        <f>IF(D31&lt;&gt;"",J24-D31,J24-D30)</f>
        <v>44</v>
      </c>
      <c r="F30" s="12">
        <f>IF(E31&lt;&gt;"",E31-$C$7,E30-$C$7)</f>
        <v>24</v>
      </c>
      <c r="G30" s="11">
        <f>IF(F30&gt;=23,23,IF(AND(F30&lt;23,F30&gt;=20),20,IF(AND(F30&lt;20,F30&gt;=17),17,IF(AND(F30&lt;17,F30&gt;=14),14,IF(AND(F30&lt;14,F30&gt;=11),11,IF(AND(F30&lt;11,F30&gt;=8),8,IF(AND(F30&lt;8,F30&gt;4),4,"AMP?")))))))</f>
        <v>23</v>
      </c>
      <c r="H30" s="11">
        <f>IF(A30=0,0,IF(OR(A30=1,A30=2),2,IF(OR(A30=3,A30=4),4,IF(OR(A30&gt;4,A30&lt;9),8,"Error"))))</f>
        <v>0</v>
      </c>
      <c r="I30" s="12">
        <f>IF(H30=0,0,VLOOKUP(IF(G31&lt;&gt;"",G31,G30),$L$16:$O$24,IF(H30=8,3,H30/2)+1))</f>
        <v>0</v>
      </c>
      <c r="J30" s="11">
        <f>IF(I30&lt;&gt;"Term. Tap",IF(E31&lt;&gt;"",E31-I30,E30-I30),"")</f>
        <v>44</v>
      </c>
      <c r="L30" s="7"/>
      <c r="M30" s="7"/>
      <c r="N30" s="7"/>
      <c r="O30" s="6"/>
    </row>
    <row r="31" spans="1:15" ht="12.75">
      <c r="A31" s="9"/>
      <c r="B31" s="9"/>
      <c r="C31" s="10"/>
      <c r="D31" s="19"/>
      <c r="E31" s="19"/>
      <c r="F31" s="14"/>
      <c r="G31" s="19"/>
      <c r="H31" s="23"/>
      <c r="I31" s="20"/>
      <c r="J31" s="13"/>
      <c r="L31" s="7"/>
      <c r="M31" s="7"/>
      <c r="N31" s="7"/>
      <c r="O31" s="6"/>
    </row>
    <row r="32" spans="1:15" ht="12.75">
      <c r="A32" s="8"/>
      <c r="B32" s="8"/>
      <c r="C32" s="8"/>
      <c r="D32" s="8"/>
      <c r="E32" s="8"/>
      <c r="F32" s="8"/>
      <c r="G32" s="8"/>
      <c r="H32" s="8"/>
      <c r="I32" s="8"/>
      <c r="J32" s="8"/>
      <c r="L32" s="7"/>
      <c r="M32" s="7"/>
      <c r="N32" s="7"/>
      <c r="O32" s="6"/>
    </row>
    <row r="33" spans="1:15" ht="12.75">
      <c r="A33" s="8" t="s">
        <v>25</v>
      </c>
      <c r="B33" s="8"/>
      <c r="C33" s="8"/>
      <c r="D33" s="8"/>
      <c r="E33" s="8"/>
      <c r="F33" s="8"/>
      <c r="G33" s="8"/>
      <c r="H33" s="8"/>
      <c r="I33" s="8"/>
      <c r="J33" s="8"/>
      <c r="L33" s="7"/>
      <c r="M33" s="7"/>
      <c r="N33" s="7"/>
      <c r="O33" s="6"/>
    </row>
    <row r="34" spans="1:15" ht="12.75">
      <c r="A34" s="24"/>
      <c r="B34" s="21" t="s">
        <v>2</v>
      </c>
      <c r="C34" s="8"/>
      <c r="D34" s="21" t="s">
        <v>7</v>
      </c>
      <c r="E34" s="21" t="s">
        <v>10</v>
      </c>
      <c r="F34" s="21" t="s">
        <v>21</v>
      </c>
      <c r="G34" s="21" t="s">
        <v>6</v>
      </c>
      <c r="H34" s="21" t="s">
        <v>18</v>
      </c>
      <c r="I34" s="21" t="s">
        <v>17</v>
      </c>
      <c r="J34" s="21" t="s">
        <v>10</v>
      </c>
      <c r="L34" s="7"/>
      <c r="M34" s="7"/>
      <c r="N34" s="7"/>
      <c r="O34" s="6"/>
    </row>
    <row r="35" spans="1:15" ht="12.75">
      <c r="A35" s="21" t="s">
        <v>1</v>
      </c>
      <c r="B35" s="21" t="s">
        <v>9</v>
      </c>
      <c r="C35" s="8"/>
      <c r="D35" s="22" t="s">
        <v>8</v>
      </c>
      <c r="E35" s="22" t="s">
        <v>11</v>
      </c>
      <c r="F35" s="22" t="s">
        <v>6</v>
      </c>
      <c r="G35" s="22" t="s">
        <v>20</v>
      </c>
      <c r="H35" s="22" t="s">
        <v>19</v>
      </c>
      <c r="I35" s="22" t="s">
        <v>4</v>
      </c>
      <c r="J35" s="22" t="s">
        <v>28</v>
      </c>
      <c r="L35" s="7"/>
      <c r="M35" s="7"/>
      <c r="N35" s="7"/>
      <c r="O35" s="6"/>
    </row>
    <row r="36" spans="1:15" ht="12.75">
      <c r="A36" s="18">
        <v>0</v>
      </c>
      <c r="B36" s="18">
        <v>0</v>
      </c>
      <c r="C36" s="10"/>
      <c r="D36" s="11">
        <f>$C$13*B36</f>
        <v>0</v>
      </c>
      <c r="E36" s="11">
        <f>IF(D37&lt;&gt;"",J30-D37,J30-D36)</f>
        <v>44</v>
      </c>
      <c r="F36" s="12">
        <f>IF(E37&lt;&gt;"",E37-$C$7,E36-$C$7)</f>
        <v>24</v>
      </c>
      <c r="G36" s="11">
        <f>IF(F36&gt;=23,23,IF(AND(F36&lt;23,F36&gt;=20),20,IF(AND(F36&lt;20,F36&gt;=17),17,IF(AND(F36&lt;17,F36&gt;=14),14,IF(AND(F36&lt;14,F36&gt;=11),11,IF(AND(F36&lt;11,F36&gt;=8),8,IF(AND(F36&lt;8,F36&gt;4),4,"AMP?")))))))</f>
        <v>23</v>
      </c>
      <c r="H36" s="11">
        <f>IF(A36=0,0,IF(OR(A36=1,A36=2),2,IF(OR(A36=3,A36=4),4,IF(OR(A36&gt;4,A36&lt;9),8,"Error"))))</f>
        <v>0</v>
      </c>
      <c r="I36" s="12">
        <f>IF(H36=0,0,VLOOKUP(IF(G37&lt;&gt;"",G37,G36),$L$16:$O$24,IF(H36=8,3,H36/2)+1))</f>
        <v>0</v>
      </c>
      <c r="J36" s="11">
        <f>IF(I36&lt;&gt;"Term. Tap",IF(E37&lt;&gt;"",E37-I36,E36-I36),"")</f>
        <v>44</v>
      </c>
      <c r="L36" s="7"/>
      <c r="M36" s="7"/>
      <c r="N36" s="7"/>
      <c r="O36" s="6"/>
    </row>
    <row r="37" spans="1:10" ht="12.75">
      <c r="A37" s="9"/>
      <c r="B37" s="9"/>
      <c r="C37" s="10"/>
      <c r="D37" s="19"/>
      <c r="E37" s="19"/>
      <c r="F37" s="14"/>
      <c r="G37" s="19"/>
      <c r="H37" s="23"/>
      <c r="I37" s="20"/>
      <c r="J37" s="13"/>
    </row>
    <row r="38" spans="1:10" ht="12.75">
      <c r="A38" s="9"/>
      <c r="B38" s="9"/>
      <c r="C38" s="10"/>
      <c r="D38" s="11"/>
      <c r="E38" s="11"/>
      <c r="F38" s="12"/>
      <c r="G38" s="11"/>
      <c r="H38" s="11"/>
      <c r="I38" s="12"/>
      <c r="J38" s="11"/>
    </row>
    <row r="39" spans="1:10" ht="12.75">
      <c r="A39" s="8" t="s">
        <v>26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24"/>
      <c r="B40" s="21" t="s">
        <v>2</v>
      </c>
      <c r="C40" s="8"/>
      <c r="D40" s="21" t="s">
        <v>7</v>
      </c>
      <c r="E40" s="21" t="s">
        <v>10</v>
      </c>
      <c r="F40" s="21" t="s">
        <v>21</v>
      </c>
      <c r="G40" s="21" t="s">
        <v>6</v>
      </c>
      <c r="H40" s="21" t="s">
        <v>18</v>
      </c>
      <c r="I40" s="21" t="s">
        <v>17</v>
      </c>
      <c r="J40" s="21" t="s">
        <v>10</v>
      </c>
    </row>
    <row r="41" spans="1:10" ht="12.75">
      <c r="A41" s="21" t="s">
        <v>1</v>
      </c>
      <c r="B41" s="21" t="s">
        <v>9</v>
      </c>
      <c r="C41" s="8"/>
      <c r="D41" s="22" t="s">
        <v>8</v>
      </c>
      <c r="E41" s="22" t="s">
        <v>11</v>
      </c>
      <c r="F41" s="22" t="s">
        <v>6</v>
      </c>
      <c r="G41" s="22" t="s">
        <v>20</v>
      </c>
      <c r="H41" s="22" t="s">
        <v>19</v>
      </c>
      <c r="I41" s="22" t="s">
        <v>4</v>
      </c>
      <c r="J41" s="22" t="s">
        <v>28</v>
      </c>
    </row>
    <row r="42" spans="1:10" ht="12.75">
      <c r="A42" s="18">
        <v>0</v>
      </c>
      <c r="B42" s="18">
        <v>0</v>
      </c>
      <c r="C42" s="10"/>
      <c r="D42" s="11">
        <f>$C$13*B42</f>
        <v>0</v>
      </c>
      <c r="E42" s="11">
        <f>IF(D43&lt;&gt;"",J36-D43,J36-D42)</f>
        <v>44</v>
      </c>
      <c r="F42" s="12">
        <f>IF(E43&lt;&gt;"",E43-$C$7,E42-$C$7)</f>
        <v>24</v>
      </c>
      <c r="G42" s="11">
        <f>IF(F42&gt;=23,23,IF(AND(F42&lt;23,F42&gt;=20),20,IF(AND(F42&lt;20,F42&gt;=17),17,IF(AND(F42&lt;17,F42&gt;=14),14,IF(AND(F42&lt;14,F42&gt;=11),11,IF(AND(F42&lt;11,F42&gt;=8),8,IF(AND(F42&lt;8,F42&gt;4),4,"AMP?")))))))</f>
        <v>23</v>
      </c>
      <c r="H42" s="11">
        <f>IF(A42=0,0,IF(OR(A42=1,A42=2),2,IF(OR(A42=3,A42=4),4,IF(OR(A42&gt;4,A42&lt;9),8,"Error"))))</f>
        <v>0</v>
      </c>
      <c r="I42" s="12">
        <f>IF(H42=0,0,VLOOKUP(IF(G43&lt;&gt;"",G43,G42),$L$16:$O$24,IF(H42=8,3,H42/2)+1))</f>
        <v>0</v>
      </c>
      <c r="J42" s="11">
        <f>IF(I42&lt;&gt;"Term. Tap",IF(E43&lt;&gt;"",E43-I42,E42-I42),"")</f>
        <v>44</v>
      </c>
    </row>
    <row r="43" spans="1:10" ht="12.75">
      <c r="A43" s="9"/>
      <c r="B43" s="9"/>
      <c r="C43" s="10"/>
      <c r="D43" s="19"/>
      <c r="E43" s="19"/>
      <c r="F43" s="14"/>
      <c r="G43" s="19"/>
      <c r="H43" s="23"/>
      <c r="I43" s="20"/>
      <c r="J43" s="13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 t="s">
        <v>29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24"/>
      <c r="B46" s="21" t="s">
        <v>2</v>
      </c>
      <c r="C46" s="8"/>
      <c r="D46" s="21" t="s">
        <v>7</v>
      </c>
      <c r="E46" s="21" t="s">
        <v>10</v>
      </c>
      <c r="F46" s="21" t="s">
        <v>21</v>
      </c>
      <c r="G46" s="21" t="s">
        <v>6</v>
      </c>
      <c r="H46" s="21" t="s">
        <v>18</v>
      </c>
      <c r="I46" s="21" t="s">
        <v>17</v>
      </c>
      <c r="J46" s="21" t="s">
        <v>10</v>
      </c>
    </row>
    <row r="47" spans="1:10" ht="12.75">
      <c r="A47" s="21" t="s">
        <v>1</v>
      </c>
      <c r="B47" s="21" t="s">
        <v>9</v>
      </c>
      <c r="C47" s="8"/>
      <c r="D47" s="22" t="s">
        <v>8</v>
      </c>
      <c r="E47" s="22" t="s">
        <v>11</v>
      </c>
      <c r="F47" s="22" t="s">
        <v>6</v>
      </c>
      <c r="G47" s="22" t="s">
        <v>20</v>
      </c>
      <c r="H47" s="22" t="s">
        <v>19</v>
      </c>
      <c r="I47" s="22" t="s">
        <v>4</v>
      </c>
      <c r="J47" s="22" t="s">
        <v>28</v>
      </c>
    </row>
    <row r="48" spans="1:10" ht="12.75">
      <c r="A48" s="18">
        <v>0</v>
      </c>
      <c r="B48" s="18">
        <v>0</v>
      </c>
      <c r="C48" s="10"/>
      <c r="D48" s="11">
        <f>$C$13*B48</f>
        <v>0</v>
      </c>
      <c r="E48" s="11">
        <f>IF(D49&lt;&gt;"",J42-D49,J42-D48)</f>
        <v>44</v>
      </c>
      <c r="F48" s="12">
        <f>IF(E49&lt;&gt;"",E49-$C$7,E48-$C$7)</f>
        <v>24</v>
      </c>
      <c r="G48" s="11">
        <f>IF(F48&gt;=23,23,IF(AND(F48&lt;23,F48&gt;=20),20,IF(AND(F48&lt;20,F48&gt;=17),17,IF(AND(F48&lt;17,F48&gt;=14),14,IF(AND(F48&lt;14,F48&gt;=11),11,IF(AND(F48&lt;11,F48&gt;=8),8,IF(AND(F48&lt;8,F48&gt;4),4,"AMP?")))))))</f>
        <v>23</v>
      </c>
      <c r="H48" s="11">
        <f>IF(A48=0,0,IF(OR(A48=1,A48=2),2,IF(OR(A48=3,A48=4),4,IF(OR(A48&gt;4,A48&lt;9),8,"Error"))))</f>
        <v>0</v>
      </c>
      <c r="I48" s="12">
        <f>IF(H48=0,0,VLOOKUP(IF(G49&lt;&gt;"",G49,G48),$L$16:$O$24,IF(H48=8,3,H48/2)+1))</f>
        <v>0</v>
      </c>
      <c r="J48" s="11">
        <f>IF(I48&lt;&gt;"Term. Tap",IF(E49&lt;&gt;"",E49-I48,E48-I48),"")</f>
        <v>44</v>
      </c>
    </row>
    <row r="49" spans="1:10" ht="12.75">
      <c r="A49" s="9"/>
      <c r="B49" s="9"/>
      <c r="C49" s="10"/>
      <c r="D49" s="19"/>
      <c r="E49" s="19"/>
      <c r="F49" s="14"/>
      <c r="G49" s="19"/>
      <c r="H49" s="23"/>
      <c r="I49" s="20"/>
      <c r="J49" s="13"/>
    </row>
    <row r="50" spans="1:10" ht="12.75">
      <c r="A50" s="9"/>
      <c r="B50" s="9"/>
      <c r="C50" s="10"/>
      <c r="D50" s="11"/>
      <c r="E50" s="11"/>
      <c r="F50" s="12"/>
      <c r="G50" s="11"/>
      <c r="H50" s="11"/>
      <c r="I50" s="12"/>
      <c r="J50" s="11"/>
    </row>
    <row r="51" spans="1:10" ht="12.75">
      <c r="A51" s="8" t="s">
        <v>30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24"/>
      <c r="B52" s="21" t="s">
        <v>2</v>
      </c>
      <c r="C52" s="8"/>
      <c r="D52" s="21" t="s">
        <v>7</v>
      </c>
      <c r="E52" s="21" t="s">
        <v>10</v>
      </c>
      <c r="F52" s="21" t="s">
        <v>21</v>
      </c>
      <c r="G52" s="21" t="s">
        <v>6</v>
      </c>
      <c r="H52" s="21" t="s">
        <v>18</v>
      </c>
      <c r="I52" s="21" t="s">
        <v>17</v>
      </c>
      <c r="J52" s="21" t="s">
        <v>10</v>
      </c>
    </row>
    <row r="53" spans="1:10" ht="12.75">
      <c r="A53" s="21" t="s">
        <v>1</v>
      </c>
      <c r="B53" s="21" t="s">
        <v>9</v>
      </c>
      <c r="C53" s="8"/>
      <c r="D53" s="22" t="s">
        <v>8</v>
      </c>
      <c r="E53" s="22" t="s">
        <v>11</v>
      </c>
      <c r="F53" s="22" t="s">
        <v>6</v>
      </c>
      <c r="G53" s="22" t="s">
        <v>20</v>
      </c>
      <c r="H53" s="22" t="s">
        <v>19</v>
      </c>
      <c r="I53" s="22" t="s">
        <v>4</v>
      </c>
      <c r="J53" s="22" t="s">
        <v>28</v>
      </c>
    </row>
    <row r="54" spans="1:10" ht="12.75">
      <c r="A54" s="18">
        <v>0</v>
      </c>
      <c r="B54" s="18">
        <v>0</v>
      </c>
      <c r="C54" s="10"/>
      <c r="D54" s="11">
        <f>$C$13*B54</f>
        <v>0</v>
      </c>
      <c r="E54" s="11">
        <f>IF(D55&lt;&gt;"",J48-D55,J48-D54)</f>
        <v>44</v>
      </c>
      <c r="F54" s="12">
        <f>IF(E55&lt;&gt;"",E55-$C$7,E54-$C$7)</f>
        <v>24</v>
      </c>
      <c r="G54" s="11">
        <f>IF(F54&gt;=23,23,IF(AND(F54&lt;23,F54&gt;=20),20,IF(AND(F54&lt;20,F54&gt;=17),17,IF(AND(F54&lt;17,F54&gt;=14),14,IF(AND(F54&lt;14,F54&gt;=11),11,IF(AND(F54&lt;11,F54&gt;=8),8,IF(AND(F54&lt;8,F54&gt;4),4,"AMP?")))))))</f>
        <v>23</v>
      </c>
      <c r="H54" s="11">
        <f>IF(A54=0,0,IF(OR(A54=1,A54=2),2,IF(OR(A54=3,A54=4),4,IF(OR(A54&gt;4,A54&lt;9),8,"Error"))))</f>
        <v>0</v>
      </c>
      <c r="I54" s="12">
        <f>IF(H54=0,0,VLOOKUP(IF(G55&lt;&gt;"",G55,G54),$L$16:$O$24,IF(H54=8,3,H54/2)+1))</f>
        <v>0</v>
      </c>
      <c r="J54" s="11">
        <f>IF(I54&lt;&gt;"Term. Tap",IF(E55&lt;&gt;"",E55-I54,E54-I54),"")</f>
        <v>44</v>
      </c>
    </row>
    <row r="55" spans="1:10" ht="12.75">
      <c r="A55" s="9"/>
      <c r="B55" s="9"/>
      <c r="C55" s="10"/>
      <c r="D55" s="19"/>
      <c r="E55" s="19"/>
      <c r="F55" s="14"/>
      <c r="G55" s="19"/>
      <c r="H55" s="23"/>
      <c r="I55" s="20"/>
      <c r="J55" s="13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 t="s">
        <v>31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24"/>
      <c r="B58" s="21" t="s">
        <v>2</v>
      </c>
      <c r="C58" s="8"/>
      <c r="D58" s="21" t="s">
        <v>7</v>
      </c>
      <c r="E58" s="21" t="s">
        <v>10</v>
      </c>
      <c r="F58" s="21" t="s">
        <v>21</v>
      </c>
      <c r="G58" s="21" t="s">
        <v>6</v>
      </c>
      <c r="H58" s="21" t="s">
        <v>18</v>
      </c>
      <c r="I58" s="21" t="s">
        <v>17</v>
      </c>
      <c r="J58" s="21" t="s">
        <v>10</v>
      </c>
    </row>
    <row r="59" spans="1:10" ht="12.75">
      <c r="A59" s="21" t="s">
        <v>1</v>
      </c>
      <c r="B59" s="21" t="s">
        <v>9</v>
      </c>
      <c r="C59" s="8"/>
      <c r="D59" s="22" t="s">
        <v>8</v>
      </c>
      <c r="E59" s="22" t="s">
        <v>11</v>
      </c>
      <c r="F59" s="22" t="s">
        <v>6</v>
      </c>
      <c r="G59" s="22" t="s">
        <v>20</v>
      </c>
      <c r="H59" s="22" t="s">
        <v>19</v>
      </c>
      <c r="I59" s="22" t="s">
        <v>4</v>
      </c>
      <c r="J59" s="22" t="s">
        <v>28</v>
      </c>
    </row>
    <row r="60" spans="1:10" ht="12.75">
      <c r="A60" s="18">
        <v>0</v>
      </c>
      <c r="B60" s="18">
        <v>0</v>
      </c>
      <c r="C60" s="10"/>
      <c r="D60" s="11">
        <f>$C$13*B60</f>
        <v>0</v>
      </c>
      <c r="E60" s="11">
        <f>IF(D61&lt;&gt;"",J54-D61,J54-D60)</f>
        <v>44</v>
      </c>
      <c r="F60" s="12">
        <f>IF(E61&lt;&gt;"",E61-$C$7,E60-$C$7)</f>
        <v>24</v>
      </c>
      <c r="G60" s="11">
        <f>IF(F60&gt;=23,23,IF(AND(F60&lt;23,F60&gt;=20),20,IF(AND(F60&lt;20,F60&gt;=17),17,IF(AND(F60&lt;17,F60&gt;=14),14,IF(AND(F60&lt;14,F60&gt;=11),11,IF(AND(F60&lt;11,F60&gt;=8),8,IF(AND(F60&lt;8,F60&gt;4),4,"AMP?")))))))</f>
        <v>23</v>
      </c>
      <c r="H60" s="11">
        <f>IF(A60=0,0,IF(OR(A60=1,A60=2),2,IF(OR(A60=3,A60=4),4,IF(OR(A60&gt;4,A60&lt;9),8,"Error"))))</f>
        <v>0</v>
      </c>
      <c r="I60" s="12">
        <f>IF(H60=0,0,VLOOKUP(IF(G61&lt;&gt;"",G61,G60),$L$16:$O$24,IF(H60=8,3,H60/2)+1))</f>
        <v>0</v>
      </c>
      <c r="J60" s="11">
        <f>IF(I60&lt;&gt;"Term. Tap",IF(E61&lt;&gt;"",E61-I60,E60-I60),"")</f>
        <v>44</v>
      </c>
    </row>
    <row r="61" spans="1:10" ht="12.75">
      <c r="A61" s="9"/>
      <c r="B61" s="9"/>
      <c r="C61" s="10"/>
      <c r="D61" s="19"/>
      <c r="E61" s="19"/>
      <c r="F61" s="14"/>
      <c r="G61" s="19"/>
      <c r="H61" s="23"/>
      <c r="I61" s="20"/>
      <c r="J61" s="13"/>
    </row>
  </sheetData>
  <mergeCells count="3">
    <mergeCell ref="A1:K1"/>
    <mergeCell ref="A2:K2"/>
    <mergeCell ref="A3:K3"/>
  </mergeCells>
  <printOptions/>
  <pageMargins left="0.25" right="0.25" top="0.5" bottom="0.5" header="0.5" footer="0.5"/>
  <pageSetup horizontalDpi="300" verticalDpi="300" orientation="portrait" r:id="rId1"/>
  <ignoredErrors>
    <ignoredError sqref="C5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Custer</cp:lastModifiedBy>
  <dcterms:created xsi:type="dcterms:W3CDTF">2003-03-24T16:01:05Z</dcterms:created>
  <dcterms:modified xsi:type="dcterms:W3CDTF">2003-03-25T16:18:45Z</dcterms:modified>
  <cp:category/>
  <cp:version/>
  <cp:contentType/>
  <cp:contentStatus/>
</cp:coreProperties>
</file>